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420" windowWidth="12420" windowHeight="5535"/>
  </bookViews>
  <sheets>
    <sheet name="год" sheetId="12" r:id="rId1"/>
  </sheets>
  <definedNames>
    <definedName name="_xlnm.Print_Titles" localSheetId="0">год!$3:$5</definedName>
  </definedNames>
  <calcPr calcId="124519"/>
</workbook>
</file>

<file path=xl/calcChain.xml><?xml version="1.0" encoding="utf-8"?>
<calcChain xmlns="http://schemas.openxmlformats.org/spreadsheetml/2006/main">
  <c r="I22" i="12"/>
  <c r="G26" l="1"/>
  <c r="H26"/>
  <c r="I12"/>
  <c r="F12"/>
  <c r="I25"/>
  <c r="E7"/>
  <c r="D7"/>
  <c r="G7"/>
  <c r="H7"/>
  <c r="F25" l="1"/>
  <c r="F24"/>
  <c r="F23"/>
  <c r="F22"/>
  <c r="I21"/>
  <c r="F21"/>
  <c r="I11"/>
  <c r="F11"/>
  <c r="I19"/>
  <c r="F19"/>
  <c r="I18"/>
  <c r="F18"/>
  <c r="I17"/>
  <c r="F17"/>
  <c r="I16"/>
  <c r="F16"/>
  <c r="I15"/>
  <c r="F15"/>
  <c r="I14"/>
  <c r="F14"/>
  <c r="H13"/>
  <c r="H20" s="1"/>
  <c r="G13"/>
  <c r="G20" s="1"/>
  <c r="E13"/>
  <c r="D13"/>
  <c r="I10"/>
  <c r="F10"/>
  <c r="I9"/>
  <c r="F9"/>
  <c r="I8"/>
  <c r="F8"/>
  <c r="F7" l="1"/>
  <c r="F13"/>
</calcChain>
</file>

<file path=xl/comments1.xml><?xml version="1.0" encoding="utf-8"?>
<comments xmlns="http://schemas.openxmlformats.org/spreadsheetml/2006/main">
  <authors>
    <author>Ирина А. Решетова</author>
    <author>Ольга</author>
  </authors>
  <commentList>
    <comment ref="F20" authorId="0">
      <text>
        <r>
          <rPr>
            <b/>
            <sz val="9"/>
            <color indexed="81"/>
            <rFont val="Tahoma"/>
            <family val="2"/>
            <charset val="204"/>
          </rPr>
          <t>Ирина А. Решетова:</t>
        </r>
        <r>
          <rPr>
            <sz val="9"/>
            <color indexed="81"/>
            <rFont val="Tahoma"/>
            <family val="2"/>
            <charset val="204"/>
          </rPr>
          <t xml:space="preserve">
при перевыполнении ставим все равно 100%
Считаем так, сложить все проценты и разделить на 4.
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Ирина А. Решетова:</t>
        </r>
        <r>
          <rPr>
            <sz val="9"/>
            <color indexed="81"/>
            <rFont val="Tahoma"/>
            <family val="2"/>
            <charset val="204"/>
          </rPr>
          <t xml:space="preserve">
данные берем с портала ТФОМС, но лучше уточнить у Анастасии Игоревны!!! 368-468
</t>
        </r>
      </text>
    </comment>
    <comment ref="E22" authorId="1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данные Анастасии Игоревны</t>
        </r>
      </text>
    </comment>
    <comment ref="E25" authorId="1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Данные Анастасии Игоревны
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04"/>
          </rPr>
          <t>Ирина А. Решетова:</t>
        </r>
        <r>
          <rPr>
            <sz val="9"/>
            <color indexed="81"/>
            <rFont val="Tahoma"/>
            <family val="2"/>
            <charset val="204"/>
          </rPr>
          <t xml:space="preserve">
при перевыполнении ставим все равно 100%
Считаем так, сложить все проценты и разделить на 4.
</t>
        </r>
      </text>
    </comment>
  </commentList>
</comments>
</file>

<file path=xl/sharedStrings.xml><?xml version="1.0" encoding="utf-8"?>
<sst xmlns="http://schemas.openxmlformats.org/spreadsheetml/2006/main" count="68" uniqueCount="52">
  <si>
    <t>N п/п</t>
  </si>
  <si>
    <t>Наименование показателя</t>
  </si>
  <si>
    <t>Ед. изм.</t>
  </si>
  <si>
    <t>Зплан</t>
  </si>
  <si>
    <t>Зфакт</t>
  </si>
  <si>
    <t>(Зфакт/Зплан)*100%</t>
  </si>
  <si>
    <t>Vплан</t>
  </si>
  <si>
    <t>Vфакт</t>
  </si>
  <si>
    <t>(Vфакт/ Vплан)*100%</t>
  </si>
  <si>
    <t>посещение</t>
  </si>
  <si>
    <t>законченные случаи</t>
  </si>
  <si>
    <t>койко-дни</t>
  </si>
  <si>
    <t>случай лечения</t>
  </si>
  <si>
    <t>количество вскрытий</t>
  </si>
  <si>
    <t>Паллиативная медицинская помощь (сестринский уход)(0901)</t>
  </si>
  <si>
    <t xml:space="preserve">Стационарная медицинская  помощь </t>
  </si>
  <si>
    <t xml:space="preserve">Медицинская помощь в дневных стационарах </t>
  </si>
  <si>
    <t>обращения</t>
  </si>
  <si>
    <t xml:space="preserve">Посещения по неотложной медицинской помощи </t>
  </si>
  <si>
    <t xml:space="preserve">Амбулаторная  медицинская помощь, посещения с профилактической целью </t>
  </si>
  <si>
    <t xml:space="preserve">Амбулаторная  медицинская помощь, обращения по поводу заболевания </t>
  </si>
  <si>
    <t>Патологическая анатомия (0901)</t>
  </si>
  <si>
    <t>Первичная медико-санитарная помощь, не включенная в базовую программу обязательного медицинского страхования, по специальности  "наркология"</t>
  </si>
  <si>
    <t>Первичная медико-санитарная помощь, не включенная в базовую программу обязательного медицинского страхования, по специальности "психиатрия"</t>
  </si>
  <si>
    <t>Первичная медико-санитарная помощь, не включенная в базовую программу обязательного медицинского страхования, по специальности  "фтизиатрия"</t>
  </si>
  <si>
    <t>Первичная медико-санитарная помощь, не включенная в базовую программу обязательного медицинского страхования,по специальности " венерология"</t>
  </si>
  <si>
    <t>Амбулаторная  медицинская помощь, обращения по поводу заболевания (0902), в том числе:</t>
  </si>
  <si>
    <t>Амбулаторная  медицинская помощь, посещения с профилактической целью (0902), в том числе:</t>
  </si>
  <si>
    <t xml:space="preserve">Плановое значение i-го показателя оказания n-й государственной услуги (исполнения n-й государственной функции, выполнения n-й работы), утвержденное в задании </t>
  </si>
  <si>
    <t>Фактическое значение i-го показателя оказания n-й государственной услуги (исполнения n-й государственной функции, выполнения n-й работы)</t>
  </si>
  <si>
    <t>Показатель эффективности выполнения объемов медпомощи (Э 1)</t>
  </si>
  <si>
    <t>Плановый объем ассигнований на оказание n-й государственной услуги (исполнение n-й государственной функции, выполнение n-й работы)             руб.</t>
  </si>
  <si>
    <t>Фактическое исполнение по оказанию n-й государственной услуги (исполнению n-й государственной функции, выполнения n-й работы)  - касса учреждения,              руб.</t>
  </si>
  <si>
    <t>Показатель эффективности использования бюджетных средств          (Э 2), %</t>
  </si>
  <si>
    <t>Итого за счет средств бюджета ТО</t>
  </si>
  <si>
    <t>Итого за счет средств ОМС</t>
  </si>
  <si>
    <t>Эффективность выполнения задания</t>
  </si>
  <si>
    <t xml:space="preserve"> Расчет показателей по оценке эффективности выполнения государственного задания </t>
  </si>
  <si>
    <t>Паллиативная медицинская помощь (сестринский уход)(0902)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</si>
  <si>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</si>
  <si>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</si>
  <si>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</si>
  <si>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</si>
  <si>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</si>
  <si>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</si>
  <si>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</si>
  <si>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</si>
  <si>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</si>
  <si>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</si>
  <si>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15</t>
  </si>
  <si>
    <t>13</t>
  </si>
  <si>
    <t>ГУЗ "Плавская ЦРБ имени С.С.Гагарина" за  2020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</si>
</sst>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%"/>
    <numFmt numFmtId="166" formatCode="#,##0.00_ ;\-#,##0.00\ "/>
  </numFmts>
  <fonts count="24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u/>
      <sz val="10"/>
      <color theme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49" fontId="6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64" fontId="14" fillId="2" borderId="1" xfId="3" applyFont="1" applyFill="1" applyBorder="1" applyAlignment="1">
      <alignment vertical="center" wrapText="1"/>
    </xf>
    <xf numFmtId="0" fontId="13" fillId="0" borderId="0" xfId="0" applyFont="1" applyAlignment="1">
      <alignment horizontal="right" vertical="top"/>
    </xf>
    <xf numFmtId="165" fontId="15" fillId="2" borderId="1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Border="1" applyAlignment="1">
      <alignment vertical="center" wrapText="1"/>
    </xf>
    <xf numFmtId="0" fontId="13" fillId="0" borderId="0" xfId="0" applyFont="1" applyBorder="1"/>
    <xf numFmtId="49" fontId="11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5" fontId="18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1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justify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2" borderId="1" xfId="0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166" fontId="21" fillId="2" borderId="1" xfId="3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3" fillId="0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166" fontId="15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21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5" fillId="2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colors>
    <mruColors>
      <color rgb="FF99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I42"/>
  <sheetViews>
    <sheetView tabSelected="1" view="pageBreakPreview" zoomScale="90" zoomScaleNormal="82" zoomScaleSheetLayoutView="90" workbookViewId="0">
      <selection activeCell="E9" sqref="E9"/>
    </sheetView>
  </sheetViews>
  <sheetFormatPr defaultColWidth="9.140625" defaultRowHeight="12.75"/>
  <cols>
    <col min="1" max="1" width="8.140625" style="2" customWidth="1"/>
    <col min="2" max="2" width="66.7109375" style="2" customWidth="1"/>
    <col min="3" max="3" width="15.5703125" style="2" customWidth="1"/>
    <col min="4" max="4" width="25.28515625" style="2" customWidth="1"/>
    <col min="5" max="5" width="17.85546875" style="2" customWidth="1"/>
    <col min="6" max="6" width="22.5703125" style="11" customWidth="1"/>
    <col min="7" max="7" width="26.140625" style="2" customWidth="1"/>
    <col min="8" max="8" width="25.5703125" style="2" customWidth="1"/>
    <col min="9" max="9" width="22.42578125" style="11" customWidth="1"/>
    <col min="10" max="16384" width="9.140625" style="2"/>
  </cols>
  <sheetData>
    <row r="1" spans="1:9" s="1" customFormat="1" ht="24" customHeight="1">
      <c r="A1" s="72" t="s">
        <v>37</v>
      </c>
      <c r="B1" s="72"/>
      <c r="C1" s="72"/>
      <c r="D1" s="72"/>
      <c r="E1" s="72"/>
      <c r="F1" s="72"/>
      <c r="G1" s="72"/>
      <c r="H1" s="72"/>
      <c r="I1" s="72"/>
    </row>
    <row r="2" spans="1:9" s="1" customFormat="1" ht="24" customHeight="1">
      <c r="A2" s="72" t="s">
        <v>51</v>
      </c>
      <c r="B2" s="72"/>
      <c r="C2" s="72"/>
      <c r="D2" s="72"/>
      <c r="E2" s="72"/>
      <c r="F2" s="72"/>
      <c r="G2" s="72"/>
      <c r="H2" s="72"/>
      <c r="I2" s="72"/>
    </row>
    <row r="3" spans="1:9" ht="69.75" customHeight="1">
      <c r="A3" s="73" t="s">
        <v>0</v>
      </c>
      <c r="B3" s="73" t="s">
        <v>1</v>
      </c>
      <c r="C3" s="73" t="s">
        <v>2</v>
      </c>
      <c r="D3" s="73" t="s">
        <v>28</v>
      </c>
      <c r="E3" s="73" t="s">
        <v>29</v>
      </c>
      <c r="F3" s="75" t="s">
        <v>30</v>
      </c>
      <c r="G3" s="73" t="s">
        <v>31</v>
      </c>
      <c r="H3" s="73" t="s">
        <v>32</v>
      </c>
      <c r="I3" s="74" t="s">
        <v>33</v>
      </c>
    </row>
    <row r="4" spans="1:9" ht="101.25" customHeight="1">
      <c r="A4" s="73"/>
      <c r="B4" s="73"/>
      <c r="C4" s="73"/>
      <c r="D4" s="73"/>
      <c r="E4" s="73"/>
      <c r="F4" s="76"/>
      <c r="G4" s="73"/>
      <c r="H4" s="73"/>
      <c r="I4" s="74"/>
    </row>
    <row r="5" spans="1:9" ht="21.75" customHeight="1">
      <c r="A5" s="73"/>
      <c r="B5" s="73"/>
      <c r="C5" s="73"/>
      <c r="D5" s="49" t="s">
        <v>3</v>
      </c>
      <c r="E5" s="49" t="s">
        <v>4</v>
      </c>
      <c r="F5" s="51" t="s">
        <v>5</v>
      </c>
      <c r="G5" s="49" t="s">
        <v>6</v>
      </c>
      <c r="H5" s="49" t="s">
        <v>7</v>
      </c>
      <c r="I5" s="50" t="s">
        <v>8</v>
      </c>
    </row>
    <row r="6" spans="1:9" ht="14.25" customHeight="1">
      <c r="A6" s="64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</row>
    <row r="7" spans="1:9" s="11" customFormat="1" ht="51" customHeight="1">
      <c r="A7" s="48"/>
      <c r="B7" s="42" t="s">
        <v>27</v>
      </c>
      <c r="C7" s="43" t="s">
        <v>9</v>
      </c>
      <c r="D7" s="44">
        <f>D8+D9+D10+D11+D12</f>
        <v>27664</v>
      </c>
      <c r="E7" s="44">
        <f>E8+E9+E10+E11+E12</f>
        <v>27864</v>
      </c>
      <c r="F7" s="10">
        <f t="shared" ref="F7:F19" si="0">E7/D7</f>
        <v>1.0072296124927704</v>
      </c>
      <c r="G7" s="45">
        <f>G8+G9+G10+G11+G12</f>
        <v>12635700</v>
      </c>
      <c r="H7" s="45">
        <f>H8+H9+H10+H11+H12</f>
        <v>12635700</v>
      </c>
      <c r="I7" s="17"/>
    </row>
    <row r="8" spans="1:9" s="39" customFormat="1" ht="44.25" customHeight="1">
      <c r="A8" s="20" t="s">
        <v>39</v>
      </c>
      <c r="B8" s="40" t="s">
        <v>25</v>
      </c>
      <c r="C8" s="36" t="s">
        <v>9</v>
      </c>
      <c r="D8" s="37">
        <v>3150</v>
      </c>
      <c r="E8" s="37">
        <v>3165</v>
      </c>
      <c r="F8" s="28">
        <f>E8/D8</f>
        <v>1.0047619047619047</v>
      </c>
      <c r="G8" s="38">
        <v>1440200</v>
      </c>
      <c r="H8" s="38">
        <v>1440200</v>
      </c>
      <c r="I8" s="47">
        <f>H8/G8</f>
        <v>1</v>
      </c>
    </row>
    <row r="9" spans="1:9" s="39" customFormat="1" ht="44.25" customHeight="1">
      <c r="A9" s="20" t="s">
        <v>40</v>
      </c>
      <c r="B9" s="40" t="s">
        <v>24</v>
      </c>
      <c r="C9" s="36" t="s">
        <v>9</v>
      </c>
      <c r="D9" s="37">
        <v>8313</v>
      </c>
      <c r="E9" s="37">
        <v>8472</v>
      </c>
      <c r="F9" s="28">
        <f t="shared" ref="F9:F12" si="1">E9/D9</f>
        <v>1.0191266690725369</v>
      </c>
      <c r="G9" s="38">
        <v>3800700</v>
      </c>
      <c r="H9" s="38">
        <v>3800700</v>
      </c>
      <c r="I9" s="47">
        <f t="shared" ref="I9:I10" si="2">H9/G9</f>
        <v>1</v>
      </c>
    </row>
    <row r="10" spans="1:9" s="39" customFormat="1" ht="44.25" customHeight="1">
      <c r="A10" s="20" t="s">
        <v>41</v>
      </c>
      <c r="B10" s="40" t="s">
        <v>23</v>
      </c>
      <c r="C10" s="36" t="s">
        <v>9</v>
      </c>
      <c r="D10" s="37">
        <v>6936</v>
      </c>
      <c r="E10" s="37">
        <v>6947</v>
      </c>
      <c r="F10" s="28">
        <f t="shared" si="1"/>
        <v>1.0015859284890427</v>
      </c>
      <c r="G10" s="38">
        <v>3171100</v>
      </c>
      <c r="H10" s="38">
        <v>3171100</v>
      </c>
      <c r="I10" s="47">
        <f t="shared" si="2"/>
        <v>1</v>
      </c>
    </row>
    <row r="11" spans="1:9" s="39" customFormat="1" ht="44.25" customHeight="1">
      <c r="A11" s="20" t="s">
        <v>42</v>
      </c>
      <c r="B11" s="40" t="s">
        <v>22</v>
      </c>
      <c r="C11" s="36" t="s">
        <v>9</v>
      </c>
      <c r="D11" s="37">
        <v>9000</v>
      </c>
      <c r="E11" s="37">
        <v>9009</v>
      </c>
      <c r="F11" s="28">
        <f t="shared" si="1"/>
        <v>1.0009999999999999</v>
      </c>
      <c r="G11" s="38">
        <v>4114800</v>
      </c>
      <c r="H11" s="38">
        <v>4114800</v>
      </c>
      <c r="I11" s="47">
        <f t="shared" ref="I11:I12" si="3">(H11/G11)*100%</f>
        <v>1</v>
      </c>
    </row>
    <row r="12" spans="1:9" s="39" customFormat="1" ht="30" customHeight="1">
      <c r="A12" s="20" t="s">
        <v>43</v>
      </c>
      <c r="B12" s="40" t="s">
        <v>38</v>
      </c>
      <c r="C12" s="36" t="s">
        <v>9</v>
      </c>
      <c r="D12" s="14">
        <v>265</v>
      </c>
      <c r="E12" s="14">
        <v>271</v>
      </c>
      <c r="F12" s="10">
        <f t="shared" si="1"/>
        <v>1.0226415094339623</v>
      </c>
      <c r="G12" s="15">
        <v>108900</v>
      </c>
      <c r="H12" s="15">
        <v>108900</v>
      </c>
      <c r="I12" s="68">
        <f t="shared" si="3"/>
        <v>1</v>
      </c>
    </row>
    <row r="13" spans="1:9" s="11" customFormat="1" ht="50.25" customHeight="1">
      <c r="A13" s="48"/>
      <c r="B13" s="42" t="s">
        <v>26</v>
      </c>
      <c r="C13" s="46" t="s">
        <v>17</v>
      </c>
      <c r="D13" s="44">
        <f>D14+D15+D16+D17</f>
        <v>6488</v>
      </c>
      <c r="E13" s="44">
        <f>E14+E15+E16+E17</f>
        <v>6527</v>
      </c>
      <c r="F13" s="10">
        <f t="shared" si="0"/>
        <v>1.0060110974106042</v>
      </c>
      <c r="G13" s="45">
        <f>G14+G15+G16+G17</f>
        <v>8601900</v>
      </c>
      <c r="H13" s="45">
        <f>H14+H15+H16+H17</f>
        <v>8601900</v>
      </c>
      <c r="I13" s="27"/>
    </row>
    <row r="14" spans="1:9" s="39" customFormat="1" ht="34.5" customHeight="1">
      <c r="A14" s="20" t="s">
        <v>44</v>
      </c>
      <c r="B14" s="40" t="s">
        <v>25</v>
      </c>
      <c r="C14" s="41" t="s">
        <v>17</v>
      </c>
      <c r="D14" s="37">
        <v>719</v>
      </c>
      <c r="E14" s="37">
        <v>724</v>
      </c>
      <c r="F14" s="28">
        <f t="shared" si="0"/>
        <v>1.0069541029207232</v>
      </c>
      <c r="G14" s="38">
        <v>953300</v>
      </c>
      <c r="H14" s="38">
        <v>953300</v>
      </c>
      <c r="I14" s="47">
        <f t="shared" ref="I14:I19" si="4">(H14/G14)*100%</f>
        <v>1</v>
      </c>
    </row>
    <row r="15" spans="1:9" s="39" customFormat="1" ht="36.75" customHeight="1">
      <c r="A15" s="20" t="s">
        <v>45</v>
      </c>
      <c r="B15" s="40" t="s">
        <v>24</v>
      </c>
      <c r="C15" s="41" t="s">
        <v>17</v>
      </c>
      <c r="D15" s="37">
        <v>1201</v>
      </c>
      <c r="E15" s="37">
        <v>1227</v>
      </c>
      <c r="F15" s="28">
        <f t="shared" si="0"/>
        <v>1.0216486261448792</v>
      </c>
      <c r="G15" s="38">
        <v>1592300</v>
      </c>
      <c r="H15" s="38">
        <v>1592300</v>
      </c>
      <c r="I15" s="47">
        <f t="shared" si="4"/>
        <v>1</v>
      </c>
    </row>
    <row r="16" spans="1:9" s="39" customFormat="1" ht="36.75" customHeight="1">
      <c r="A16" s="20" t="s">
        <v>46</v>
      </c>
      <c r="B16" s="40" t="s">
        <v>23</v>
      </c>
      <c r="C16" s="41" t="s">
        <v>17</v>
      </c>
      <c r="D16" s="37">
        <v>2735</v>
      </c>
      <c r="E16" s="37">
        <v>2739</v>
      </c>
      <c r="F16" s="28">
        <f t="shared" si="0"/>
        <v>1.0014625228519196</v>
      </c>
      <c r="G16" s="38">
        <v>3626100</v>
      </c>
      <c r="H16" s="38">
        <v>3626100</v>
      </c>
      <c r="I16" s="47">
        <f t="shared" si="4"/>
        <v>1</v>
      </c>
    </row>
    <row r="17" spans="1:9" s="39" customFormat="1" ht="39" customHeight="1">
      <c r="A17" s="20" t="s">
        <v>47</v>
      </c>
      <c r="B17" s="40" t="s">
        <v>22</v>
      </c>
      <c r="C17" s="41" t="s">
        <v>17</v>
      </c>
      <c r="D17" s="37">
        <v>1833</v>
      </c>
      <c r="E17" s="37">
        <v>1837</v>
      </c>
      <c r="F17" s="28">
        <f t="shared" si="0"/>
        <v>1.0021822149481725</v>
      </c>
      <c r="G17" s="38">
        <v>2430200</v>
      </c>
      <c r="H17" s="38">
        <v>2430200</v>
      </c>
      <c r="I17" s="47">
        <f t="shared" si="4"/>
        <v>1</v>
      </c>
    </row>
    <row r="18" spans="1:9" ht="46.5" customHeight="1">
      <c r="A18" s="8">
        <v>10</v>
      </c>
      <c r="B18" s="6" t="s">
        <v>14</v>
      </c>
      <c r="C18" s="5" t="s">
        <v>11</v>
      </c>
      <c r="D18" s="14">
        <v>9960</v>
      </c>
      <c r="E18" s="14">
        <v>9964</v>
      </c>
      <c r="F18" s="10">
        <f t="shared" si="0"/>
        <v>1.0004016064257029</v>
      </c>
      <c r="G18" s="15">
        <v>20914000</v>
      </c>
      <c r="H18" s="15">
        <v>20914000</v>
      </c>
      <c r="I18" s="68">
        <f t="shared" si="4"/>
        <v>1</v>
      </c>
    </row>
    <row r="19" spans="1:9" ht="38.25" customHeight="1">
      <c r="A19" s="8">
        <v>11</v>
      </c>
      <c r="B19" s="6" t="s">
        <v>21</v>
      </c>
      <c r="C19" s="5" t="s">
        <v>13</v>
      </c>
      <c r="D19" s="14">
        <v>40</v>
      </c>
      <c r="E19" s="14">
        <v>70</v>
      </c>
      <c r="F19" s="10">
        <f t="shared" si="0"/>
        <v>1.75</v>
      </c>
      <c r="G19" s="15">
        <v>298900</v>
      </c>
      <c r="H19" s="15">
        <v>298900</v>
      </c>
      <c r="I19" s="68">
        <f t="shared" si="4"/>
        <v>1</v>
      </c>
    </row>
    <row r="20" spans="1:9" s="29" customFormat="1" ht="43.5" customHeight="1">
      <c r="A20" s="65"/>
      <c r="B20" s="30" t="s">
        <v>34</v>
      </c>
      <c r="C20" s="23"/>
      <c r="D20" s="24"/>
      <c r="E20" s="24"/>
      <c r="F20" s="25"/>
      <c r="G20" s="26">
        <f>G19+G18+G13+G7</f>
        <v>42450500</v>
      </c>
      <c r="H20" s="26">
        <f>H19+H18+H13+H7</f>
        <v>42450500</v>
      </c>
      <c r="I20" s="27"/>
    </row>
    <row r="21" spans="1:9" ht="66" customHeight="1">
      <c r="A21" s="8">
        <v>12</v>
      </c>
      <c r="B21" s="6" t="s">
        <v>15</v>
      </c>
      <c r="C21" s="12" t="s">
        <v>10</v>
      </c>
      <c r="D21" s="7">
        <v>3685</v>
      </c>
      <c r="E21" s="7">
        <v>3284</v>
      </c>
      <c r="F21" s="10">
        <f>E21/D21</f>
        <v>0.89118046132971507</v>
      </c>
      <c r="G21" s="9">
        <v>78558184</v>
      </c>
      <c r="H21" s="21">
        <v>78723300</v>
      </c>
      <c r="I21" s="67">
        <f>(H21/G21)*100%</f>
        <v>1.002101830663499</v>
      </c>
    </row>
    <row r="22" spans="1:9" ht="51.75" customHeight="1">
      <c r="A22" s="20" t="s">
        <v>50</v>
      </c>
      <c r="B22" s="6" t="s">
        <v>19</v>
      </c>
      <c r="C22" s="13" t="s">
        <v>9</v>
      </c>
      <c r="D22" s="7">
        <v>96376</v>
      </c>
      <c r="E22" s="7">
        <v>81557</v>
      </c>
      <c r="F22" s="10">
        <f t="shared" ref="F22:F25" si="5">E22/D22</f>
        <v>0.84623765252760019</v>
      </c>
      <c r="G22" s="77">
        <v>164772867</v>
      </c>
      <c r="H22" s="77">
        <v>171312195.81999999</v>
      </c>
      <c r="I22" s="80">
        <f>(H22/G22)</f>
        <v>1.0396869274599683</v>
      </c>
    </row>
    <row r="23" spans="1:9" ht="48.75" customHeight="1">
      <c r="A23" s="20" t="s">
        <v>48</v>
      </c>
      <c r="B23" s="6" t="s">
        <v>20</v>
      </c>
      <c r="C23" s="5" t="s">
        <v>17</v>
      </c>
      <c r="D23" s="7">
        <v>65908</v>
      </c>
      <c r="E23" s="7">
        <v>57322</v>
      </c>
      <c r="F23" s="10">
        <f t="shared" si="5"/>
        <v>0.86972749893791346</v>
      </c>
      <c r="G23" s="78"/>
      <c r="H23" s="78"/>
      <c r="I23" s="81"/>
    </row>
    <row r="24" spans="1:9" ht="45.75" customHeight="1">
      <c r="A24" s="20" t="s">
        <v>49</v>
      </c>
      <c r="B24" s="6" t="s">
        <v>18</v>
      </c>
      <c r="C24" s="5" t="s">
        <v>9</v>
      </c>
      <c r="D24" s="7">
        <v>15140</v>
      </c>
      <c r="E24" s="7">
        <v>15140</v>
      </c>
      <c r="F24" s="10">
        <f t="shared" si="5"/>
        <v>1</v>
      </c>
      <c r="G24" s="79"/>
      <c r="H24" s="79"/>
      <c r="I24" s="82"/>
    </row>
    <row r="25" spans="1:9" ht="48.75" customHeight="1">
      <c r="A25" s="8">
        <v>16</v>
      </c>
      <c r="B25" s="6" t="s">
        <v>16</v>
      </c>
      <c r="C25" s="13" t="s">
        <v>12</v>
      </c>
      <c r="D25" s="7">
        <v>2080</v>
      </c>
      <c r="E25" s="7">
        <v>1601</v>
      </c>
      <c r="F25" s="10">
        <f t="shared" si="5"/>
        <v>0.7697115384615385</v>
      </c>
      <c r="G25" s="9">
        <v>17676332</v>
      </c>
      <c r="H25" s="21">
        <v>17639800</v>
      </c>
      <c r="I25" s="67">
        <f t="shared" ref="I25" si="6">(H25/G25)*100%</f>
        <v>0.99793328163331618</v>
      </c>
    </row>
    <row r="26" spans="1:9" s="35" customFormat="1" ht="47.25" customHeight="1">
      <c r="A26" s="48"/>
      <c r="B26" s="22" t="s">
        <v>35</v>
      </c>
      <c r="C26" s="31"/>
      <c r="D26" s="32"/>
      <c r="E26" s="32"/>
      <c r="F26" s="33"/>
      <c r="G26" s="34">
        <f>G25+G22+G21</f>
        <v>261007383</v>
      </c>
      <c r="H26" s="34">
        <f>H25+H22+H21</f>
        <v>267675295.81999999</v>
      </c>
      <c r="I26" s="33"/>
    </row>
    <row r="27" spans="1:9" s="62" customFormat="1" ht="42.75" customHeight="1">
      <c r="A27" s="66"/>
      <c r="B27" s="56" t="s">
        <v>36</v>
      </c>
      <c r="C27" s="57"/>
      <c r="D27" s="58"/>
      <c r="E27" s="58"/>
      <c r="F27" s="59">
        <v>0.96099999999999997</v>
      </c>
      <c r="G27" s="60"/>
      <c r="H27" s="60"/>
      <c r="I27" s="61">
        <v>1</v>
      </c>
    </row>
    <row r="28" spans="1:9" s="52" customFormat="1" ht="48" customHeight="1">
      <c r="A28" s="69"/>
      <c r="B28" s="70"/>
      <c r="C28" s="53"/>
      <c r="D28" s="53"/>
      <c r="E28" s="53"/>
      <c r="F28" s="53"/>
      <c r="G28" s="53"/>
      <c r="H28" s="53"/>
      <c r="I28" s="53"/>
    </row>
    <row r="29" spans="1:9" s="52" customFormat="1" ht="49.5" customHeight="1">
      <c r="A29" s="63"/>
      <c r="B29" s="54"/>
      <c r="C29" s="53"/>
      <c r="D29" s="53"/>
      <c r="E29" s="53"/>
      <c r="F29" s="53"/>
      <c r="G29" s="53"/>
      <c r="H29" s="53"/>
      <c r="I29" s="53"/>
    </row>
    <row r="30" spans="1:9" s="52" customFormat="1" ht="60.75" customHeight="1">
      <c r="A30" s="71"/>
      <c r="B30" s="70"/>
      <c r="C30" s="55"/>
      <c r="D30" s="55"/>
      <c r="E30" s="55"/>
      <c r="F30" s="55"/>
      <c r="G30" s="55"/>
      <c r="H30" s="55"/>
      <c r="I30" s="55"/>
    </row>
    <row r="31" spans="1:9">
      <c r="B31" s="4"/>
      <c r="C31" s="4"/>
      <c r="D31" s="4"/>
      <c r="E31" s="4"/>
      <c r="F31" s="16"/>
      <c r="G31" s="4"/>
    </row>
    <row r="32" spans="1:9" ht="12.75" customHeight="1">
      <c r="H32" s="3"/>
      <c r="I32" s="18"/>
    </row>
    <row r="33" spans="8:9" ht="12.75" customHeight="1">
      <c r="H33" s="3"/>
      <c r="I33" s="18"/>
    </row>
    <row r="34" spans="8:9" ht="12.75" customHeight="1">
      <c r="H34" s="3"/>
      <c r="I34" s="18"/>
    </row>
    <row r="35" spans="8:9" ht="12.75" customHeight="1">
      <c r="H35" s="3"/>
      <c r="I35" s="18"/>
    </row>
    <row r="36" spans="8:9" ht="12.75" customHeight="1">
      <c r="H36" s="3"/>
      <c r="I36" s="18"/>
    </row>
    <row r="37" spans="8:9" ht="13.5" customHeight="1">
      <c r="H37" s="3"/>
      <c r="I37" s="18"/>
    </row>
    <row r="38" spans="8:9" ht="12.75" customHeight="1">
      <c r="H38" s="3"/>
      <c r="I38" s="18"/>
    </row>
    <row r="39" spans="8:9" ht="14.25">
      <c r="H39" s="3"/>
      <c r="I39" s="18"/>
    </row>
    <row r="40" spans="8:9">
      <c r="H40" s="3"/>
      <c r="I40" s="19"/>
    </row>
    <row r="41" spans="8:9">
      <c r="H41" s="3"/>
      <c r="I41" s="19"/>
    </row>
    <row r="42" spans="8:9">
      <c r="H42" s="3"/>
      <c r="I42" s="19"/>
    </row>
  </sheetData>
  <mergeCells count="16">
    <mergeCell ref="A28:B28"/>
    <mergeCell ref="A30:B30"/>
    <mergeCell ref="A1:I1"/>
    <mergeCell ref="A2:I2"/>
    <mergeCell ref="A3:A5"/>
    <mergeCell ref="B3:B5"/>
    <mergeCell ref="C3:C5"/>
    <mergeCell ref="D3:D4"/>
    <mergeCell ref="E3:E4"/>
    <mergeCell ref="G3:G4"/>
    <mergeCell ref="H3:H4"/>
    <mergeCell ref="I3:I4"/>
    <mergeCell ref="F3:F4"/>
    <mergeCell ref="H22:H24"/>
    <mergeCell ref="G22:G24"/>
    <mergeCell ref="I22:I24"/>
  </mergeCells>
  <pageMargins left="0.70866141732283472" right="0" top="0.78740157480314965" bottom="0" header="0" footer="0"/>
  <pageSetup paperSize="9" scale="61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</vt:lpstr>
      <vt:lpstr>год!Заголовки_для_печати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Ruma</dc:creator>
  <cp:lastModifiedBy>Пользователь Windows</cp:lastModifiedBy>
  <cp:lastPrinted>2021-02-10T07:14:49Z</cp:lastPrinted>
  <dcterms:created xsi:type="dcterms:W3CDTF">2013-08-15T10:11:24Z</dcterms:created>
  <dcterms:modified xsi:type="dcterms:W3CDTF">2021-03-31T12:53:39Z</dcterms:modified>
</cp:coreProperties>
</file>